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896" activeTab="1"/>
  </bookViews>
  <sheets>
    <sheet name="Rekapitulacija" sheetId="15" r:id="rId1"/>
    <sheet name="C 17" sheetId="3" r:id="rId2"/>
    <sheet name="C 17.1" sheetId="9" r:id="rId3"/>
    <sheet name="C 21" sheetId="4" r:id="rId4"/>
  </sheets>
  <definedNames>
    <definedName name="_xlnm.Print_Titles" localSheetId="1">'C 17'!$4:$4</definedName>
    <definedName name="_xlnm.Print_Titles" localSheetId="2">'C 17.1'!$4:$4</definedName>
    <definedName name="_xlnm.Print_Titles" localSheetId="3">'C 21'!$4:$4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1" i="4" l="1"/>
  <c r="G22" i="4" l="1"/>
  <c r="G19" i="4"/>
  <c r="G17" i="4"/>
  <c r="G15" i="4"/>
  <c r="G13" i="4"/>
  <c r="G9" i="4"/>
  <c r="G7" i="4"/>
  <c r="G5" i="4"/>
  <c r="G21" i="9"/>
  <c r="G19" i="9"/>
  <c r="G17" i="9"/>
  <c r="G15" i="9"/>
  <c r="G13" i="9"/>
  <c r="G11" i="9"/>
  <c r="G9" i="9"/>
  <c r="G7" i="9"/>
  <c r="G5" i="9"/>
  <c r="G31" i="3"/>
  <c r="G30" i="3"/>
  <c r="G29" i="3"/>
  <c r="G28" i="3"/>
  <c r="G10" i="3"/>
  <c r="G24" i="4" l="1"/>
  <c r="G23" i="9"/>
  <c r="G25" i="4" l="1"/>
  <c r="G26" i="4" s="1"/>
  <c r="D10" i="15"/>
  <c r="G24" i="9"/>
  <c r="G25" i="9" s="1"/>
  <c r="D9" i="15"/>
  <c r="G12" i="3"/>
  <c r="G6" i="3" l="1"/>
  <c r="G33" i="3" l="1"/>
  <c r="G24" i="3"/>
  <c r="G22" i="3"/>
  <c r="G18" i="3"/>
  <c r="G16" i="3"/>
  <c r="G14" i="3"/>
  <c r="G8" i="3"/>
  <c r="G34" i="3" l="1"/>
  <c r="G35" i="3" l="1"/>
  <c r="G36" i="3" s="1"/>
  <c r="D8" i="15"/>
  <c r="D13" i="15" l="1"/>
  <c r="D15" i="15" l="1"/>
  <c r="D17" i="15" s="1"/>
</calcChain>
</file>

<file path=xl/sharedStrings.xml><?xml version="1.0" encoding="utf-8"?>
<sst xmlns="http://schemas.openxmlformats.org/spreadsheetml/2006/main" count="111" uniqueCount="51">
  <si>
    <t>TROŠKOVNIK</t>
  </si>
  <si>
    <t>RB</t>
  </si>
  <si>
    <t>Opis stavke</t>
  </si>
  <si>
    <t>Jed. mjere</t>
  </si>
  <si>
    <t>Predviđena količina</t>
  </si>
  <si>
    <t>Jedinična cijena</t>
  </si>
  <si>
    <t>Ukupno</t>
  </si>
  <si>
    <r>
      <rPr>
        <b/>
        <sz val="10"/>
        <rFont val="Arial"/>
        <family val="2"/>
        <charset val="238"/>
      </rPr>
      <t>Porezivanje postojeće kolničke konstrukcije:</t>
    </r>
    <r>
      <rPr>
        <sz val="10"/>
        <rFont val="Arial"/>
        <family val="2"/>
        <charset val="238"/>
      </rPr>
      <t xml:space="preserve">
Ova stavka obuhvaća sve radnje na porezivanju i poravnanju postojeće kolničke konstrukcije od kamenog materijala odgovarajućim strojevima (grejder, kombinirkom ili sl.). 
Obračunato po m2 izvršenog porezivanja i poravnanja na tehnički ispravan način. </t>
    </r>
  </si>
  <si>
    <r>
      <rPr>
        <b/>
        <sz val="10"/>
        <rFont val="Arial"/>
        <family val="2"/>
        <charset val="238"/>
      </rPr>
      <t xml:space="preserve">Strojni iskop za uređenje kolnika: </t>
    </r>
    <r>
      <rPr>
        <sz val="10"/>
        <rFont val="Arial"/>
        <family val="2"/>
        <charset val="238"/>
      </rPr>
      <t xml:space="preserve">
Ova stavka uključuje strojni iskop u materijalu "C" kategorije za proširenje kolnika/sanaciju pokosa. Prosječne širina iskopa za uređenje kolnika je 0,8 m i dubina 0,2 m (prema potrebi u kompletnoj širini kolničke konstrukcije, prosječne dubine oko 0,35 m). Stvarne širine, dubine i dužine zahvata utvrditi će se na licu mjesta tijekom izvođenja radova.
Iskop treba urediti prema zahtjevu nadzornog inženjera.
Stavka uključuje utovar u kamion i odvoz zemljanog materijala na deponiju do 5 km, sa planiranjem deponije.
Lokaciju deponije izvođač je dužan zatražiti od nadležnih gradskih službi prije početka izvođenja radova.
Obračun po m3 izvedenog iskopa u sraslom stanju.</t>
    </r>
  </si>
  <si>
    <t>m3</t>
  </si>
  <si>
    <r>
      <rPr>
        <b/>
        <sz val="10"/>
        <rFont val="Arial"/>
        <family val="2"/>
        <charset val="238"/>
      </rPr>
      <t xml:space="preserve">Strojni iskop za sanaciju pokosa: </t>
    </r>
    <r>
      <rPr>
        <sz val="10"/>
        <rFont val="Arial"/>
        <family val="2"/>
        <charset val="238"/>
      </rPr>
      <t xml:space="preserve">
Ova stavka uključuje strojni iskop u materijalu "C" kategorije za sanaciju pokosa. Stvarne širine, visine i dužine zahvata utvrditi će se na licu mjesta tijekom izvođenja radova.
Pokos treba urediti prema zahtjevu nadzornog inženjera.
Stavka uključuje utovar u kamion i odvoz zemljanog materijala na deponiju do 5 km, sa planiranjem deponije.
Lokaciju deponije izvođač je dužan zatražiti od nadležnih gradskih službi prije početka izvođenja radova.
Obračun po m3 izvedenog iskopa u sraslom stanju.</t>
    </r>
  </si>
  <si>
    <r>
      <rPr>
        <b/>
        <sz val="10"/>
        <rFont val="Arial"/>
        <family val="2"/>
        <charset val="238"/>
      </rPr>
      <t xml:space="preserve">Fina priprema  podloge za ugradnju asfalta : </t>
    </r>
    <r>
      <rPr>
        <sz val="10"/>
        <rFont val="Arial"/>
        <family val="2"/>
        <charset val="238"/>
      </rPr>
      <t xml:space="preserve">
Ova stavka obuhvaća finu pripremu podloge za strojnu ugradnju asfalta (uključujući bankine), završna priprema. Stavka uključuje potreban rad stroja, ručnu pripremu i utrošak kamenog materijala 0-16 mm, prosječne potrošnje 0,05 m3/m2.
Obračun po m2 pripremljene površine i m3 stvarno utrošenog kamenog materijala.</t>
    </r>
  </si>
  <si>
    <r>
      <rPr>
        <b/>
        <sz val="10"/>
        <rFont val="Arial"/>
        <family val="2"/>
        <charset val="238"/>
      </rPr>
      <t>Iskop otvorenog novog/postojećeg jaraka:</t>
    </r>
    <r>
      <rPr>
        <sz val="10"/>
        <rFont val="Arial"/>
        <family val="2"/>
        <charset val="238"/>
      </rPr>
      <t xml:space="preserve">
Ova stavka obuhvaća strojni iskop otvorenog jarka za prihvat oborinskih voda i odvoz zemljanog materijala na deponiju do 5 km, sa planiranjem deponije.
Prosječna količina iskopa 0,30m3/m'.
Iskop odvodng jaraka prema zahtjevu nadzornog inženjera.
Obračun po m' iskopanog jarka na tehnički ispravan način.</t>
    </r>
  </si>
  <si>
    <t>m'</t>
  </si>
  <si>
    <r>
      <rPr>
        <b/>
        <sz val="10"/>
        <rFont val="Arial"/>
        <family val="2"/>
        <charset val="238"/>
      </rPr>
      <t>Izrada bankina:</t>
    </r>
    <r>
      <rPr>
        <sz val="10"/>
        <rFont val="Arial"/>
        <family val="2"/>
        <charset val="238"/>
      </rPr>
      <t xml:space="preserve">
Ova stavka uključuje nabavu, dopremu i ugradnja kamenog materijala veličine 0-16 mm, u bankinu pravilnog poprečnog pada. Prosječne širina bankine 30-40 cm, debljine sloja  6 cm uvaljano.
Obračun po m2 izvedenih bankina na tehnički ispravan način.</t>
    </r>
  </si>
  <si>
    <r>
      <rPr>
        <b/>
        <sz val="10"/>
        <rFont val="Arial"/>
        <family val="2"/>
        <charset val="238"/>
      </rPr>
      <t xml:space="preserve">Izrada novog propusta: </t>
    </r>
    <r>
      <rPr>
        <sz val="10"/>
        <rFont val="Arial"/>
        <family val="2"/>
        <charset val="238"/>
      </rPr>
      <t xml:space="preserve">
Ova stavka uključuje iskop, nabavu, dopremu i ugradnju novih  PP/PE korugirana cijev DN 400, SN8. U cijenu treba uključiti izradu posteljice od kamenog materijala debljine 20 cm, podložni beton C12/15 debljine 15 cm, te oblaganje cijevi betonom C12/15 u sloju debljine 15 cm, a sa gornje strane ugraditi armaturnu mrežu i zaliti betonom C25/30 debljine 15 cm.
Obračun po m' izvedenog propusta uključujući sav rad i materijal. </t>
    </r>
  </si>
  <si>
    <r>
      <rPr>
        <b/>
        <sz val="10"/>
        <rFont val="Arial"/>
        <family val="2"/>
        <charset val="238"/>
      </rPr>
      <t>Izrada glave propusta:</t>
    </r>
    <r>
      <rPr>
        <sz val="10"/>
        <rFont val="Arial"/>
        <family val="2"/>
        <charset val="238"/>
      </rPr>
      <t xml:space="preserve">
obuhvaća iskop za temelje i zidove, nabavu, dopremu, ugradnju oplate, armature i betona klase C25/30  te  utovar i odvoz iskopanog materijala na deponiju, demontažu oplate te sav ostali materijal i rad na ugradnji.
Obračun po m3 iskopa, m3 ugrađenog betona, m2 oplate i kg armature.</t>
    </r>
  </si>
  <si>
    <t>strojni iskop</t>
  </si>
  <si>
    <t>beton C 25/30</t>
  </si>
  <si>
    <t>oplata</t>
  </si>
  <si>
    <t>armaturna mreža Q 503</t>
  </si>
  <si>
    <t>kg</t>
  </si>
  <si>
    <r>
      <rPr>
        <b/>
        <sz val="10"/>
        <rFont val="Arial"/>
        <family val="2"/>
        <charset val="238"/>
      </rPr>
      <t xml:space="preserve">Rezanje asfalta: </t>
    </r>
    <r>
      <rPr>
        <sz val="10"/>
        <rFont val="Arial"/>
        <family val="2"/>
        <charset val="238"/>
      </rPr>
      <t xml:space="preserve">
Obuhvaća rezanje asfalta  odgovarajućim strojem uz pripomoć radnika. 
Obračun po m' izvedenog rezanja asfalta </t>
    </r>
  </si>
  <si>
    <t>UKUPNO</t>
  </si>
  <si>
    <t>PDV</t>
  </si>
  <si>
    <t>SVEUKUPNO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</si>
  <si>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</si>
  <si>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</si>
  <si>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rPr>
        <b/>
        <sz val="10"/>
        <rFont val="Arial"/>
        <family val="2"/>
        <charset val="238"/>
      </rPr>
      <t>Izrada tamponskog sloja:</t>
    </r>
    <r>
      <rPr>
        <sz val="10"/>
        <rFont val="Arial"/>
        <family val="2"/>
        <charset val="238"/>
      </rPr>
      <t xml:space="preserve"> 
Izrada tamponskog sloja od drobljenog kamenog materijala veličine zrna 0-63 mm u debljini sloja 20 cm za proširenje kolnika i izrada tamponskog sloja od drobljenog kamenog materijala veličine zrna 0-32 (0-63) mm debljine 30 cm za ojačanje postojeće kolničke konstrukcije (i na djelu novoizvedenog proširenja).
Za izradu ovog sloja može se upotrijebiti kameni materijal za koji je pribavljen atest o njegovoj podobnosti za izradu tamponskog sloja.
Tampon se mora uvaljati i nabiti (uvibrirati) u slojevima odgovarajućim  strojevima.
Sva tekuća i kontrolna ispitivanja treba vršiti prema važećim standardima i propisima u toku građenja. 
Ova stavka obuhvaća:
- nabava, dovoz i istovar, 
- razgrtanje, planiranje, profiliranje tamponskog sloja i zbijanje,
- kontrola ravnine i visine izvedenog tamponskog sloja.
Obračunato po m3 ugrađenog kamenog materijala u zbijenom stanju.</t>
    </r>
  </si>
  <si>
    <r>
      <rPr>
        <b/>
        <sz val="10"/>
        <rFont val="Arial"/>
        <family val="2"/>
        <charset val="238"/>
      </rPr>
      <t>Izrada nosivo habajućeg sloja asfalta.</t>
    </r>
    <r>
      <rPr>
        <sz val="10"/>
        <rFont val="Arial"/>
        <family val="2"/>
        <charset val="238"/>
      </rPr>
      <t xml:space="preserve">
Ova stavka uključuje nabavu, dopremu i strojnu ugradnju asfalta AC 16 surf, 50/70, AG4, debljine sloja 6 cm, uvaljano. Kvaliteta asfaltne mase i ugradnje mora odgovarati tehničkim uvjetima za ovu vrstu radova. Širina asfaltnog zastora iznosi minimalno 2,6 m. Također, prema uputama nadzornog inženjera izvode se prilazi u duljini  0,5-1,0 m (ovisno o konfiguraciji terena), širine maksimalno 3 m.
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ugrađenog nosivo habajućeg sloja asfalta na tehnički ispravan način.</t>
    </r>
  </si>
  <si>
    <t>3a</t>
  </si>
  <si>
    <t>2a</t>
  </si>
  <si>
    <t>REKAPITULCIJA</t>
  </si>
  <si>
    <t>UKUPNO:</t>
  </si>
  <si>
    <t>PDV 25%</t>
  </si>
  <si>
    <t>SVEUKUPNO:</t>
  </si>
  <si>
    <r>
      <rPr>
        <b/>
        <sz val="10"/>
        <rFont val="Arial"/>
        <family val="2"/>
        <charset val="238"/>
      </rPr>
      <t>Izrada tamponskog sloja:</t>
    </r>
    <r>
      <rPr>
        <sz val="10"/>
        <rFont val="Arial"/>
        <family val="2"/>
        <charset val="238"/>
      </rPr>
      <t xml:space="preserve"> 
Izrada tamponskog sloja od drobljenog kamenog materijala veličine zrna 0-63 mm u debljini sloja 20 cm za proširenje kolnika i izrada tamponskog sloja od drobljenog kamenog materijala veličine zrna 0-32 (0-63) mm debljine 30 cm za ojačanje postojeće kolničke konstrukcije (i na djelu novoizvedenog proširenja).
Za izradu ovog sloja može se upotrijebiti kameni materijal za koji je pribavljen atest o njegovoj podobnosti za izradu tamponskog sloja.
Tampon se mora uvaljati i nabiti (uvibrirati) u slojevima odgovarajućim  strojevima. Na cijeloj površini zamjene kolničke konstrukcije na pripremljenu posteljicu položiti geotextil 400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Sva tekuća i kontrolna ispitivanja treba vršiti prema važećim standardima i propisima u toku građenja. 
Ova stavka obuhvaća:
- nabava, dovoz i istovar, 
- razgrtanje, planiranje, profiliranje tamponskog sloja i zbijanje,
- kontrola ravnine i visine izvedenog tamponskog sloja.
Obračunato po m3 ugrađenog kamenog materijala u zbijenom stanju.</t>
    </r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</si>
  <si>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</si>
  <si>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r>
      <rPr>
        <b/>
        <sz val="10"/>
        <rFont val="Arial"/>
        <family val="2"/>
        <charset val="238"/>
      </rPr>
      <t xml:space="preserve">Planiranje i valjanje posteljice - uređenje temeljnog tla: </t>
    </r>
    <r>
      <rPr>
        <sz val="10"/>
        <rFont val="Arial"/>
        <family val="2"/>
        <charset val="238"/>
      </rPr>
      <t xml:space="preserve">
Ova stavka uključuje strojno planiranje posteljice - temeljnog tla nakon iskopa  postojeće kolničke konstrukcije u poprečnom padu od 4%, valjanje i postava geotextila.
Stavka uključuje utovar viška materijal u kamion i odvoz zemljanog materijala na deponiju do 5 km, valjanje i dobavu geotextila 400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
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izvedene posteljice.</t>
    </r>
  </si>
  <si>
    <r>
      <rPr>
        <b/>
        <sz val="10"/>
        <rFont val="Arial"/>
        <family val="2"/>
        <charset val="238"/>
      </rPr>
      <t>Izrada nosivo habajućeg sloja asfalta.</t>
    </r>
    <r>
      <rPr>
        <sz val="10"/>
        <rFont val="Arial"/>
        <family val="2"/>
        <charset val="238"/>
      </rPr>
      <t xml:space="preserve">
Ova stavka uključuje nabavu, dopremu i strojnu ugradnju asfalta AC 16 surf, 50/70, AG4, debljine sloja 6 cm, uvaljano. Kvaliteta asfaltne mase i ugradnje mora odgovarati tehničkim uvjetima za ovu vrstu radova. Širina asfaltnog zastora iznosi minimalno 2,6 m. 
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ugrađenog nosivo habajućeg sloja asfalta na tehnički ispravan način.</t>
    </r>
  </si>
  <si>
    <t xml:space="preserve">Cigrovec 
C 17.1 (C17 - Odvojak I - Tkalci I)
68 m </t>
  </si>
  <si>
    <t>Cigrovec
 C 21 (C17 - Hrestaki - Rožmani - Krapinske Toplice)
60 m</t>
  </si>
  <si>
    <t>C 21 (C17 - Hrestaki - Rožmani - Krapinske Toplice)</t>
  </si>
  <si>
    <t>C 17.1 (C17 - Odvojak I - Tkalci I)</t>
  </si>
  <si>
    <t>C 17 (Ž2119 - Jakoplići - Tkalci)</t>
  </si>
  <si>
    <r>
      <rPr>
        <b/>
        <sz val="10"/>
        <rFont val="Arial"/>
        <family val="2"/>
        <charset val="238"/>
      </rPr>
      <t xml:space="preserve">Strojni iskop za uređenje kolnika: </t>
    </r>
    <r>
      <rPr>
        <sz val="10"/>
        <rFont val="Arial"/>
        <family val="2"/>
        <charset val="238"/>
      </rPr>
      <t xml:space="preserve">
Ova stavka uključuje strojni iskop postojeće konstrukcije ceste a sastoji se od asfaltnog zastora i kamene podloge. Prosječne širina iskopa kolnika je 3,6 m i dubina 0,30 m. Stvarne širine, dubine i dužine zahvata utvrditi će se na licu mjesta tijekom izvođenja radova.
Iskop treba urediti prema zahtjevu nadzornog inženjera.
Stavka uključuje utovar u kamion i odvoz zemljanog materijala na deponiju do 5 km, sa planiranjem deponije.
Lokaciju deponije izvođač je dužan zatražiti od nadležnih gradskih službi prije početka izvođenja radova.
Obračun po m3 izvedenog iskopa u sraslom stanju.</t>
    </r>
  </si>
  <si>
    <t>Cigrovec 
C 17 (Ž2119 - Jakoplići - Tkalci)
95 m</t>
  </si>
  <si>
    <r>
      <rPr>
        <b/>
        <sz val="10"/>
        <rFont val="Arial"/>
        <family val="2"/>
        <charset val="238"/>
      </rPr>
      <t>Izrada nosivo habajućeg sloja asfalta.</t>
    </r>
    <r>
      <rPr>
        <sz val="10"/>
        <rFont val="Arial"/>
        <family val="2"/>
        <charset val="238"/>
      </rPr>
      <t xml:space="preserve">
Ova stavka uključuje nabavu, dopremu i strojnu ugradnju asfalta AC 16 surf, 50/70, AG4, debljine sloja 6 cm, uvaljano. Kvaliteta asfaltne mase i ugradnje mora odgovarati tehničkim uvjetima za ovu vrstu radova. Širina asfaltnog zastora iznosi minimalno 2,8 m - proširenje na krivini do 3,50 m. 
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ugrađenog nosivo habajućeg sloja asfalta na tehnički ispravan način.</t>
    </r>
  </si>
  <si>
    <r>
      <rPr>
        <b/>
        <sz val="10"/>
        <rFont val="Arial"/>
        <family val="2"/>
        <charset val="238"/>
      </rPr>
      <t xml:space="preserve">Strojni iskop za uređenje kolnika: </t>
    </r>
    <r>
      <rPr>
        <sz val="10"/>
        <rFont val="Arial"/>
        <family val="2"/>
        <charset val="238"/>
      </rPr>
      <t xml:space="preserve">
Ova stavka uključuje strojni iskop u materijalu "C" kategorije za proširenje kolnika/sanaciju pokosa. Iskop za uređenje u kompletnoj širini kolničke konstrukcije, prosječne dubine oko 0,35 m). Stvarne širine, dubine i dužine zahvata utvrditi će se na licu mjesta tijekom izvođenja radova.
Iskop treba urediti prema zahtjevu nadzornog inženjera.
Stavka uključuje utovar u kamion i odvoz materijala na deponiju na dionicu prometnice u nastavku do 100 m, sa planiranjem i valjanjem na prometnici.
Obračun po m3 izvedenog iskopa u sraslom stanju.</t>
    </r>
  </si>
  <si>
    <t>Prilog 3</t>
  </si>
  <si>
    <t>TROŠKOVNIK za dionicu nerazvrstane ceste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</si>
</sst>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vertAlign val="superscript"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justify" vertical="top" wrapText="1"/>
    </xf>
    <xf numFmtId="4" fontId="0" fillId="0" borderId="5" xfId="0" applyNumberFormat="1" applyBorder="1" applyAlignment="1">
      <alignment horizontal="center" wrapText="1"/>
    </xf>
    <xf numFmtId="4" fontId="0" fillId="0" borderId="5" xfId="0" applyNumberFormat="1" applyBorder="1"/>
    <xf numFmtId="0" fontId="6" fillId="0" borderId="5" xfId="0" applyFont="1" applyBorder="1" applyAlignment="1">
      <alignment horizontal="justify" vertical="top" wrapText="1"/>
    </xf>
    <xf numFmtId="0" fontId="0" fillId="0" borderId="5" xfId="0" applyBorder="1" applyAlignment="1">
      <alignment horizontal="center" wrapText="1"/>
    </xf>
    <xf numFmtId="0" fontId="7" fillId="0" borderId="0" xfId="0" applyFont="1"/>
    <xf numFmtId="44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1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 applyProtection="1">
      <alignment horizontal="right"/>
      <protection locked="0"/>
    </xf>
    <xf numFmtId="164" fontId="4" fillId="0" borderId="6" xfId="1" applyNumberFormat="1" applyFont="1" applyBorder="1" applyAlignment="1">
      <alignment horizontal="center"/>
    </xf>
    <xf numFmtId="164" fontId="8" fillId="0" borderId="7" xfId="0" applyNumberFormat="1" applyFont="1" applyBorder="1"/>
    <xf numFmtId="164" fontId="8" fillId="0" borderId="8" xfId="1" applyNumberFormat="1" applyFont="1" applyBorder="1"/>
    <xf numFmtId="164" fontId="8" fillId="0" borderId="8" xfId="0" applyNumberFormat="1" applyFont="1" applyBorder="1"/>
    <xf numFmtId="164" fontId="10" fillId="3" borderId="9" xfId="0" applyNumberFormat="1" applyFont="1" applyFill="1" applyBorder="1"/>
    <xf numFmtId="164" fontId="10" fillId="3" borderId="10" xfId="0" applyNumberFormat="1" applyFont="1" applyFill="1" applyBorder="1"/>
    <xf numFmtId="164" fontId="0" fillId="0" borderId="0" xfId="1" applyNumberFormat="1" applyFont="1"/>
    <xf numFmtId="164" fontId="0" fillId="0" borderId="0" xfId="0" applyNumberFormat="1"/>
    <xf numFmtId="164" fontId="13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0" fillId="4" borderId="9" xfId="0" applyNumberFormat="1" applyFont="1" applyFill="1" applyBorder="1"/>
    <xf numFmtId="164" fontId="10" fillId="4" borderId="10" xfId="0" applyNumberFormat="1" applyFont="1" applyFill="1" applyBorder="1"/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B31" sqref="B31"/>
    </sheetView>
  </sheetViews>
  <sheetFormatPr defaultRowHeight="14.4" x14ac:dyDescent="0.3"/>
  <cols>
    <col min="2" max="2" width="44.33203125" customWidth="1"/>
    <col min="3" max="3" width="15.88671875" customWidth="1"/>
    <col min="4" max="4" width="19" style="29" customWidth="1"/>
  </cols>
  <sheetData>
    <row r="1" spans="1:7" x14ac:dyDescent="0.3">
      <c r="A1" s="33" t="s">
        <v>49</v>
      </c>
    </row>
    <row r="2" spans="1:7" ht="15.6" x14ac:dyDescent="0.3">
      <c r="B2" s="31" t="s">
        <v>0</v>
      </c>
      <c r="C2" s="31"/>
      <c r="D2" s="31"/>
      <c r="E2" s="16"/>
      <c r="F2" s="16"/>
      <c r="G2" s="16"/>
    </row>
    <row r="3" spans="1:7" ht="15" x14ac:dyDescent="0.25">
      <c r="B3" s="32"/>
      <c r="C3" s="32"/>
      <c r="D3" s="32"/>
      <c r="E3" s="17"/>
      <c r="F3" s="17"/>
      <c r="G3" s="17"/>
    </row>
    <row r="4" spans="1:7" ht="15.6" x14ac:dyDescent="0.3">
      <c r="B4" s="31"/>
      <c r="C4" s="31"/>
      <c r="D4" s="31"/>
      <c r="E4" s="16"/>
      <c r="F4" s="16"/>
      <c r="G4" s="16"/>
    </row>
    <row r="6" spans="1:7" s="15" customFormat="1" ht="18" x14ac:dyDescent="0.35">
      <c r="B6" s="35" t="s">
        <v>32</v>
      </c>
      <c r="D6" s="30"/>
    </row>
    <row r="7" spans="1:7" s="15" customFormat="1" ht="15.6" x14ac:dyDescent="0.3">
      <c r="B7" s="36"/>
      <c r="D7" s="30"/>
    </row>
    <row r="8" spans="1:7" s="15" customFormat="1" ht="15.6" x14ac:dyDescent="0.3">
      <c r="B8" s="36" t="s">
        <v>44</v>
      </c>
      <c r="D8" s="30">
        <f>'C 17'!G34</f>
        <v>0</v>
      </c>
    </row>
    <row r="9" spans="1:7" s="15" customFormat="1" ht="15.6" x14ac:dyDescent="0.3">
      <c r="B9" s="36" t="s">
        <v>43</v>
      </c>
      <c r="D9" s="30">
        <f>'C 17.1'!G23</f>
        <v>0</v>
      </c>
    </row>
    <row r="10" spans="1:7" s="15" customFormat="1" ht="15.6" x14ac:dyDescent="0.3">
      <c r="B10" s="36" t="s">
        <v>42</v>
      </c>
      <c r="D10" s="30">
        <f>'C 21'!G24</f>
        <v>0</v>
      </c>
    </row>
    <row r="11" spans="1:7" s="15" customFormat="1" ht="15.6" x14ac:dyDescent="0.3">
      <c r="B11" s="34"/>
      <c r="D11" s="30"/>
    </row>
    <row r="12" spans="1:7" s="15" customFormat="1" ht="15.75" x14ac:dyDescent="0.25">
      <c r="D12" s="30"/>
    </row>
    <row r="13" spans="1:7" s="15" customFormat="1" ht="15.75" x14ac:dyDescent="0.25">
      <c r="B13" s="18" t="s">
        <v>33</v>
      </c>
      <c r="D13" s="30">
        <f>SUM(D8:D10)</f>
        <v>0</v>
      </c>
    </row>
    <row r="14" spans="1:7" s="15" customFormat="1" ht="15.75" x14ac:dyDescent="0.25">
      <c r="B14" s="18"/>
      <c r="D14" s="30"/>
    </row>
    <row r="15" spans="1:7" s="15" customFormat="1" ht="15.75" x14ac:dyDescent="0.25">
      <c r="B15" s="18" t="s">
        <v>34</v>
      </c>
      <c r="D15" s="30">
        <f>D13*0.25</f>
        <v>0</v>
      </c>
    </row>
    <row r="16" spans="1:7" s="15" customFormat="1" ht="15.75" x14ac:dyDescent="0.25">
      <c r="B16" s="18"/>
      <c r="D16" s="30"/>
    </row>
    <row r="17" spans="2:4" s="15" customFormat="1" ht="15.75" x14ac:dyDescent="0.25">
      <c r="B17" s="18" t="s">
        <v>35</v>
      </c>
      <c r="D17" s="30">
        <f>D13+D15</f>
        <v>0</v>
      </c>
    </row>
    <row r="23" spans="2:4" ht="15" x14ac:dyDescent="0.25">
      <c r="C23" s="29"/>
    </row>
  </sheetData>
  <mergeCells count="3">
    <mergeCell ref="B2:D2"/>
    <mergeCell ref="B3:D3"/>
    <mergeCell ref="B4:D4"/>
  </mergeCells>
  <pageMargins left="0.9055118110236221" right="0.31496062992125984" top="0.55118110236220474" bottom="0.35433070866141736" header="0.31496062992125984" footer="0.31496062992125984"/>
  <pageSetup paperSize="9" orientation="portrait" r:id="rId1"/>
  <headerFooter>
    <oddFooter>&amp;Rstr.&amp;P-/&amp;N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6"/>
  <sheetViews>
    <sheetView tabSelected="1" topLeftCell="A23" workbookViewId="0">
      <selection activeCell="F33" sqref="F33"/>
    </sheetView>
  </sheetViews>
  <sheetFormatPr defaultRowHeight="14.4" x14ac:dyDescent="0.3"/>
  <cols>
    <col min="1" max="1" width="3.109375" customWidth="1"/>
    <col min="2" max="2" width="4" customWidth="1"/>
    <col min="3" max="3" width="57.44140625" customWidth="1"/>
    <col min="4" max="4" width="8.6640625" customWidth="1"/>
    <col min="5" max="5" width="16.109375" customWidth="1"/>
    <col min="6" max="6" width="16.109375" style="28" customWidth="1"/>
    <col min="7" max="7" width="23.6640625" style="29" bestFit="1" customWidth="1"/>
  </cols>
  <sheetData>
    <row r="2" spans="2:7" ht="15.6" x14ac:dyDescent="0.3">
      <c r="B2" s="39" t="s">
        <v>50</v>
      </c>
      <c r="C2" s="39"/>
      <c r="D2" s="39"/>
      <c r="E2" s="39"/>
      <c r="F2" s="39"/>
      <c r="G2" s="39"/>
    </row>
    <row r="3" spans="2:7" ht="16.2" thickBot="1" x14ac:dyDescent="0.35">
      <c r="B3" s="40"/>
      <c r="C3" s="41" t="s">
        <v>46</v>
      </c>
      <c r="D3" s="41"/>
      <c r="E3" s="41"/>
      <c r="F3" s="41"/>
      <c r="G3" s="41"/>
    </row>
    <row r="4" spans="2:7" x14ac:dyDescent="0.3">
      <c r="B4" s="1" t="s">
        <v>1</v>
      </c>
      <c r="C4" s="2" t="s">
        <v>2</v>
      </c>
      <c r="D4" s="3" t="s">
        <v>3</v>
      </c>
      <c r="E4" s="4" t="s">
        <v>4</v>
      </c>
      <c r="F4" s="19" t="s">
        <v>5</v>
      </c>
      <c r="G4" s="20" t="s">
        <v>6</v>
      </c>
    </row>
    <row r="5" spans="2:7" ht="15" x14ac:dyDescent="0.25">
      <c r="B5" s="5"/>
      <c r="C5" s="6"/>
      <c r="D5" s="7"/>
      <c r="E5" s="8"/>
      <c r="F5" s="21"/>
      <c r="G5" s="22"/>
    </row>
    <row r="6" spans="2:7" ht="145.19999999999999" x14ac:dyDescent="0.3">
      <c r="B6" s="5">
        <v>2</v>
      </c>
      <c r="C6" s="6" t="s">
        <v>45</v>
      </c>
      <c r="D6" s="7" t="s">
        <v>27</v>
      </c>
      <c r="E6" s="8">
        <v>103</v>
      </c>
      <c r="F6" s="21"/>
      <c r="G6" s="22">
        <f t="shared" ref="G6" si="0">E6*F6</f>
        <v>0</v>
      </c>
    </row>
    <row r="7" spans="2:7" ht="15" x14ac:dyDescent="0.25">
      <c r="B7" s="5"/>
      <c r="C7" s="6"/>
      <c r="D7" s="7"/>
      <c r="E7" s="8"/>
      <c r="F7" s="21"/>
      <c r="G7" s="22"/>
    </row>
    <row r="8" spans="2:7" ht="171.6" x14ac:dyDescent="0.3">
      <c r="B8" s="5" t="s">
        <v>31</v>
      </c>
      <c r="C8" s="6" t="s">
        <v>8</v>
      </c>
      <c r="D8" s="7" t="s">
        <v>27</v>
      </c>
      <c r="E8" s="8">
        <v>28</v>
      </c>
      <c r="F8" s="21"/>
      <c r="G8" s="22">
        <f t="shared" ref="G8:G33" si="1">E8*F8</f>
        <v>0</v>
      </c>
    </row>
    <row r="9" spans="2:7" ht="15" x14ac:dyDescent="0.25">
      <c r="B9" s="5"/>
      <c r="C9" s="6"/>
      <c r="D9" s="7"/>
      <c r="E9" s="8"/>
      <c r="F9" s="21"/>
      <c r="G9" s="22"/>
    </row>
    <row r="10" spans="2:7" ht="132" x14ac:dyDescent="0.3">
      <c r="B10" s="5">
        <v>3</v>
      </c>
      <c r="C10" s="9" t="s">
        <v>10</v>
      </c>
      <c r="D10" s="10" t="s">
        <v>27</v>
      </c>
      <c r="E10" s="8">
        <v>0</v>
      </c>
      <c r="F10" s="21"/>
      <c r="G10" s="22">
        <f t="shared" ref="G10" si="2">E10*F10</f>
        <v>0</v>
      </c>
    </row>
    <row r="11" spans="2:7" ht="15" x14ac:dyDescent="0.25">
      <c r="B11" s="5"/>
      <c r="C11" s="6"/>
      <c r="D11" s="7"/>
      <c r="E11" s="8"/>
      <c r="F11" s="21"/>
      <c r="G11" s="22"/>
    </row>
    <row r="12" spans="2:7" ht="97.2" x14ac:dyDescent="0.3">
      <c r="B12" s="5" t="s">
        <v>30</v>
      </c>
      <c r="C12" s="9" t="s">
        <v>38</v>
      </c>
      <c r="D12" s="10" t="s">
        <v>37</v>
      </c>
      <c r="E12" s="8">
        <v>350</v>
      </c>
      <c r="F12" s="21"/>
      <c r="G12" s="22">
        <f t="shared" ref="G12" si="3">E12*F12</f>
        <v>0</v>
      </c>
    </row>
    <row r="13" spans="2:7" ht="15" x14ac:dyDescent="0.25">
      <c r="B13" s="5"/>
      <c r="C13" s="9"/>
      <c r="D13" s="10"/>
      <c r="E13" s="8"/>
      <c r="F13" s="21"/>
      <c r="G13" s="22"/>
    </row>
    <row r="14" spans="2:7" ht="253.2" x14ac:dyDescent="0.3">
      <c r="B14" s="5">
        <v>4</v>
      </c>
      <c r="C14" s="9" t="s">
        <v>36</v>
      </c>
      <c r="D14" s="10" t="s">
        <v>27</v>
      </c>
      <c r="E14" s="8">
        <v>135</v>
      </c>
      <c r="F14" s="21"/>
      <c r="G14" s="22">
        <f t="shared" si="1"/>
        <v>0</v>
      </c>
    </row>
    <row r="15" spans="2:7" ht="15" x14ac:dyDescent="0.25">
      <c r="B15" s="5"/>
      <c r="C15" s="9"/>
      <c r="D15" s="10"/>
      <c r="E15" s="8"/>
      <c r="F15" s="21"/>
      <c r="G15" s="22"/>
    </row>
    <row r="16" spans="2:7" ht="92.4" x14ac:dyDescent="0.3">
      <c r="B16" s="5">
        <v>5</v>
      </c>
      <c r="C16" s="9" t="s">
        <v>11</v>
      </c>
      <c r="D16" s="10" t="s">
        <v>26</v>
      </c>
      <c r="E16" s="8">
        <v>360</v>
      </c>
      <c r="F16" s="21"/>
      <c r="G16" s="22">
        <f t="shared" si="1"/>
        <v>0</v>
      </c>
    </row>
    <row r="17" spans="2:7" ht="15" x14ac:dyDescent="0.25">
      <c r="B17" s="5"/>
      <c r="C17" s="9"/>
      <c r="D17" s="10"/>
      <c r="E17" s="8"/>
      <c r="F17" s="21"/>
      <c r="G17" s="22"/>
    </row>
    <row r="18" spans="2:7" ht="108" x14ac:dyDescent="0.3">
      <c r="B18" s="5">
        <v>6</v>
      </c>
      <c r="C18" s="9" t="s">
        <v>47</v>
      </c>
      <c r="D18" s="10" t="s">
        <v>26</v>
      </c>
      <c r="E18" s="8">
        <v>300</v>
      </c>
      <c r="F18" s="21"/>
      <c r="G18" s="22">
        <f t="shared" si="1"/>
        <v>0</v>
      </c>
    </row>
    <row r="19" spans="2:7" ht="15" x14ac:dyDescent="0.25">
      <c r="B19" s="5"/>
      <c r="C19" s="9"/>
      <c r="D19" s="10"/>
      <c r="E19" s="8"/>
      <c r="F19" s="21"/>
      <c r="G19" s="22"/>
    </row>
    <row r="20" spans="2:7" ht="92.4" x14ac:dyDescent="0.3">
      <c r="B20" s="5">
        <v>7</v>
      </c>
      <c r="C20" s="9" t="s">
        <v>12</v>
      </c>
      <c r="D20" s="10" t="s">
        <v>13</v>
      </c>
      <c r="E20" s="8">
        <v>80</v>
      </c>
      <c r="F20" s="21"/>
      <c r="G20" s="22">
        <f t="shared" ref="G20" si="4">E20*F20</f>
        <v>0</v>
      </c>
    </row>
    <row r="21" spans="2:7" ht="15" x14ac:dyDescent="0.25">
      <c r="B21" s="5"/>
      <c r="C21" s="9"/>
      <c r="D21" s="10"/>
      <c r="E21" s="8"/>
      <c r="F21" s="21"/>
      <c r="G21" s="22"/>
    </row>
    <row r="22" spans="2:7" ht="66" x14ac:dyDescent="0.3">
      <c r="B22" s="5">
        <v>8</v>
      </c>
      <c r="C22" s="9" t="s">
        <v>14</v>
      </c>
      <c r="D22" s="10" t="s">
        <v>26</v>
      </c>
      <c r="E22" s="8">
        <v>80</v>
      </c>
      <c r="F22" s="21"/>
      <c r="G22" s="22">
        <f t="shared" si="1"/>
        <v>0</v>
      </c>
    </row>
    <row r="23" spans="2:7" ht="15" x14ac:dyDescent="0.25">
      <c r="B23" s="5"/>
      <c r="C23" s="9"/>
      <c r="D23" s="10"/>
      <c r="E23" s="8"/>
      <c r="F23" s="21"/>
      <c r="G23" s="22"/>
    </row>
    <row r="24" spans="2:7" ht="105.6" x14ac:dyDescent="0.3">
      <c r="B24" s="5">
        <v>12</v>
      </c>
      <c r="C24" s="9" t="s">
        <v>15</v>
      </c>
      <c r="D24" s="10" t="s">
        <v>13</v>
      </c>
      <c r="E24" s="8">
        <v>6</v>
      </c>
      <c r="F24" s="21"/>
      <c r="G24" s="22">
        <f t="shared" si="1"/>
        <v>0</v>
      </c>
    </row>
    <row r="25" spans="2:7" ht="15" x14ac:dyDescent="0.25">
      <c r="B25" s="5"/>
      <c r="C25" s="9"/>
      <c r="D25" s="10"/>
      <c r="E25" s="8"/>
      <c r="F25" s="21"/>
      <c r="G25" s="22"/>
    </row>
    <row r="26" spans="2:7" ht="92.4" x14ac:dyDescent="0.3">
      <c r="B26" s="5">
        <v>13</v>
      </c>
      <c r="C26" s="9" t="s">
        <v>16</v>
      </c>
      <c r="D26" s="10"/>
      <c r="E26" s="8"/>
      <c r="F26" s="21"/>
      <c r="G26" s="22"/>
    </row>
    <row r="27" spans="2:7" ht="15" x14ac:dyDescent="0.25">
      <c r="B27" s="5"/>
      <c r="C27" s="9"/>
      <c r="D27" s="10"/>
      <c r="E27" s="8"/>
      <c r="F27" s="21"/>
      <c r="G27" s="22"/>
    </row>
    <row r="28" spans="2:7" ht="17.25" x14ac:dyDescent="0.25">
      <c r="B28" s="5"/>
      <c r="C28" s="9" t="s">
        <v>17</v>
      </c>
      <c r="D28" s="10" t="s">
        <v>27</v>
      </c>
      <c r="E28" s="8">
        <v>2</v>
      </c>
      <c r="F28" s="21"/>
      <c r="G28" s="22">
        <f t="shared" ref="G28:G31" si="5">E28*F28</f>
        <v>0</v>
      </c>
    </row>
    <row r="29" spans="2:7" ht="16.2" x14ac:dyDescent="0.3">
      <c r="B29" s="5"/>
      <c r="C29" s="9" t="s">
        <v>18</v>
      </c>
      <c r="D29" s="10" t="s">
        <v>27</v>
      </c>
      <c r="E29" s="8">
        <v>1.5</v>
      </c>
      <c r="F29" s="21"/>
      <c r="G29" s="22">
        <f t="shared" si="5"/>
        <v>0</v>
      </c>
    </row>
    <row r="30" spans="2:7" ht="16.2" x14ac:dyDescent="0.3">
      <c r="B30" s="5"/>
      <c r="C30" s="9" t="s">
        <v>19</v>
      </c>
      <c r="D30" s="10" t="s">
        <v>26</v>
      </c>
      <c r="E30" s="8">
        <v>6</v>
      </c>
      <c r="F30" s="21"/>
      <c r="G30" s="22">
        <f t="shared" si="5"/>
        <v>0</v>
      </c>
    </row>
    <row r="31" spans="2:7" x14ac:dyDescent="0.3">
      <c r="B31" s="5"/>
      <c r="C31" s="9" t="s">
        <v>20</v>
      </c>
      <c r="D31" s="10" t="s">
        <v>21</v>
      </c>
      <c r="E31" s="8">
        <v>80</v>
      </c>
      <c r="F31" s="21"/>
      <c r="G31" s="22">
        <f t="shared" si="5"/>
        <v>0</v>
      </c>
    </row>
    <row r="32" spans="2:7" x14ac:dyDescent="0.3">
      <c r="B32" s="5"/>
      <c r="C32" s="9"/>
      <c r="D32" s="10"/>
      <c r="E32" s="8"/>
      <c r="F32" s="21"/>
      <c r="G32" s="22"/>
    </row>
    <row r="33" spans="1:7" ht="53.4" thickBot="1" x14ac:dyDescent="0.35">
      <c r="B33" s="5">
        <v>14</v>
      </c>
      <c r="C33" s="9" t="s">
        <v>22</v>
      </c>
      <c r="D33" s="10" t="s">
        <v>13</v>
      </c>
      <c r="E33" s="8">
        <v>6</v>
      </c>
      <c r="F33" s="21"/>
      <c r="G33" s="22">
        <f t="shared" si="1"/>
        <v>0</v>
      </c>
    </row>
    <row r="34" spans="1:7" ht="16.2" thickBot="1" x14ac:dyDescent="0.35">
      <c r="C34" s="11"/>
      <c r="D34" s="11"/>
      <c r="E34" s="11"/>
      <c r="F34" s="23" t="s">
        <v>23</v>
      </c>
      <c r="G34" s="24">
        <f>SUM(G5:G33)</f>
        <v>0</v>
      </c>
    </row>
    <row r="35" spans="1:7" ht="16.2" thickBot="1" x14ac:dyDescent="0.35">
      <c r="A35" s="12"/>
      <c r="C35" s="13"/>
      <c r="D35" s="11"/>
      <c r="E35" s="11"/>
      <c r="F35" s="23" t="s">
        <v>24</v>
      </c>
      <c r="G35" s="25">
        <f>0.25*G34</f>
        <v>0</v>
      </c>
    </row>
    <row r="36" spans="1:7" ht="18" thickBot="1" x14ac:dyDescent="0.35">
      <c r="C36" s="14"/>
      <c r="D36" s="14"/>
      <c r="E36" s="14"/>
      <c r="F36" s="37" t="s">
        <v>25</v>
      </c>
      <c r="G36" s="38">
        <f>G34+G35</f>
        <v>0</v>
      </c>
    </row>
  </sheetData>
  <sheetProtection password="C71F" sheet="1" objects="1" scenarios="1"/>
  <mergeCells count="2">
    <mergeCell ref="B2:G2"/>
    <mergeCell ref="C3:G3"/>
  </mergeCells>
  <pageMargins left="0.9055118110236221" right="0.31496062992125984" top="0.55118110236220474" bottom="0.35433070866141736" header="0.31496062992125984" footer="0.31496062992125984"/>
  <pageSetup paperSize="9" scale="35" orientation="portrait" r:id="rId1"/>
  <headerFooter>
    <oddFooter>&amp;Rstr.&amp;P-/&amp;N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opLeftCell="A16" zoomScale="98" zoomScaleNormal="98" workbookViewId="0">
      <selection activeCell="F21" sqref="F21"/>
    </sheetView>
  </sheetViews>
  <sheetFormatPr defaultRowHeight="14.4" x14ac:dyDescent="0.3"/>
  <cols>
    <col min="1" max="1" width="3.109375" customWidth="1"/>
    <col min="2" max="2" width="4" customWidth="1"/>
    <col min="3" max="3" width="57.44140625" customWidth="1"/>
    <col min="4" max="4" width="8.6640625" customWidth="1"/>
    <col min="5" max="5" width="16.109375" customWidth="1"/>
    <col min="6" max="6" width="16.109375" style="28" customWidth="1"/>
    <col min="7" max="7" width="23.6640625" style="29" bestFit="1" customWidth="1"/>
  </cols>
  <sheetData>
    <row r="2" spans="2:7" ht="15.6" x14ac:dyDescent="0.3">
      <c r="B2" s="39" t="s">
        <v>50</v>
      </c>
      <c r="C2" s="39"/>
      <c r="D2" s="39"/>
      <c r="E2" s="39"/>
      <c r="F2" s="39"/>
      <c r="G2" s="39"/>
    </row>
    <row r="3" spans="2:7" ht="16.2" thickBot="1" x14ac:dyDescent="0.35">
      <c r="B3" s="40"/>
      <c r="C3" s="41" t="s">
        <v>40</v>
      </c>
      <c r="D3" s="41"/>
      <c r="E3" s="41"/>
      <c r="F3" s="41"/>
      <c r="G3" s="41"/>
    </row>
    <row r="4" spans="2:7" x14ac:dyDescent="0.3">
      <c r="B4" s="1" t="s">
        <v>1</v>
      </c>
      <c r="C4" s="2" t="s">
        <v>2</v>
      </c>
      <c r="D4" s="3" t="s">
        <v>3</v>
      </c>
      <c r="E4" s="4" t="s">
        <v>4</v>
      </c>
      <c r="F4" s="19" t="s">
        <v>5</v>
      </c>
      <c r="G4" s="20" t="s">
        <v>6</v>
      </c>
    </row>
    <row r="5" spans="2:7" ht="79.2" x14ac:dyDescent="0.3">
      <c r="B5" s="5">
        <v>1</v>
      </c>
      <c r="C5" s="6" t="s">
        <v>7</v>
      </c>
      <c r="D5" s="7" t="s">
        <v>26</v>
      </c>
      <c r="E5" s="8">
        <v>125</v>
      </c>
      <c r="F5" s="21"/>
      <c r="G5" s="22">
        <f>E5*F5</f>
        <v>0</v>
      </c>
    </row>
    <row r="6" spans="2:7" ht="15" x14ac:dyDescent="0.25">
      <c r="B6" s="5"/>
      <c r="C6" s="6"/>
      <c r="D6" s="7"/>
      <c r="E6" s="8"/>
      <c r="F6" s="21"/>
      <c r="G6" s="22"/>
    </row>
    <row r="7" spans="2:7" ht="144.75" customHeight="1" x14ac:dyDescent="0.3">
      <c r="B7" s="5">
        <v>2</v>
      </c>
      <c r="C7" s="6" t="s">
        <v>48</v>
      </c>
      <c r="D7" s="7" t="s">
        <v>27</v>
      </c>
      <c r="E7" s="8">
        <v>45</v>
      </c>
      <c r="F7" s="21"/>
      <c r="G7" s="22">
        <f t="shared" ref="G7:G21" si="0">E7*F7</f>
        <v>0</v>
      </c>
    </row>
    <row r="8" spans="2:7" ht="15" x14ac:dyDescent="0.25">
      <c r="B8" s="5"/>
      <c r="C8" s="6"/>
      <c r="D8" s="7"/>
      <c r="E8" s="8"/>
      <c r="F8" s="21"/>
      <c r="G8" s="22"/>
    </row>
    <row r="9" spans="2:7" ht="136.5" customHeight="1" x14ac:dyDescent="0.3">
      <c r="B9" s="5">
        <v>3</v>
      </c>
      <c r="C9" s="9" t="s">
        <v>10</v>
      </c>
      <c r="D9" s="10" t="s">
        <v>27</v>
      </c>
      <c r="E9" s="8">
        <v>0</v>
      </c>
      <c r="F9" s="21"/>
      <c r="G9" s="22">
        <f t="shared" si="0"/>
        <v>0</v>
      </c>
    </row>
    <row r="10" spans="2:7" ht="15" x14ac:dyDescent="0.25">
      <c r="B10" s="5"/>
      <c r="C10" s="9"/>
      <c r="D10" s="10"/>
      <c r="E10" s="8"/>
      <c r="F10" s="21"/>
      <c r="G10" s="22"/>
    </row>
    <row r="11" spans="2:7" ht="237.6" x14ac:dyDescent="0.3">
      <c r="B11" s="5">
        <v>4</v>
      </c>
      <c r="C11" s="9" t="s">
        <v>28</v>
      </c>
      <c r="D11" s="10" t="s">
        <v>9</v>
      </c>
      <c r="E11" s="8">
        <v>90</v>
      </c>
      <c r="F11" s="21"/>
      <c r="G11" s="22">
        <f t="shared" si="0"/>
        <v>0</v>
      </c>
    </row>
    <row r="12" spans="2:7" ht="15" x14ac:dyDescent="0.25">
      <c r="B12" s="5"/>
      <c r="C12" s="9"/>
      <c r="D12" s="10"/>
      <c r="E12" s="8"/>
      <c r="F12" s="21"/>
      <c r="G12" s="22"/>
    </row>
    <row r="13" spans="2:7" ht="92.4" x14ac:dyDescent="0.3">
      <c r="B13" s="5">
        <v>5</v>
      </c>
      <c r="C13" s="9" t="s">
        <v>11</v>
      </c>
      <c r="D13" s="10" t="s">
        <v>26</v>
      </c>
      <c r="E13" s="8">
        <v>245</v>
      </c>
      <c r="F13" s="21"/>
      <c r="G13" s="22">
        <f t="shared" si="0"/>
        <v>0</v>
      </c>
    </row>
    <row r="14" spans="2:7" ht="15" x14ac:dyDescent="0.25">
      <c r="B14" s="5"/>
      <c r="C14" s="9"/>
      <c r="D14" s="10"/>
      <c r="E14" s="8"/>
      <c r="F14" s="21"/>
      <c r="G14" s="22"/>
    </row>
    <row r="15" spans="2:7" ht="121.2" x14ac:dyDescent="0.3">
      <c r="B15" s="5">
        <v>6</v>
      </c>
      <c r="C15" s="9" t="s">
        <v>29</v>
      </c>
      <c r="D15" s="10" t="s">
        <v>26</v>
      </c>
      <c r="E15" s="8">
        <v>200</v>
      </c>
      <c r="F15" s="21"/>
      <c r="G15" s="22">
        <f t="shared" si="0"/>
        <v>0</v>
      </c>
    </row>
    <row r="16" spans="2:7" ht="15" x14ac:dyDescent="0.25">
      <c r="B16" s="5"/>
      <c r="C16" s="9"/>
      <c r="D16" s="10"/>
      <c r="E16" s="8"/>
      <c r="F16" s="21"/>
      <c r="G16" s="22"/>
    </row>
    <row r="17" spans="1:7" ht="92.4" x14ac:dyDescent="0.3">
      <c r="B17" s="5">
        <v>7</v>
      </c>
      <c r="C17" s="9" t="s">
        <v>12</v>
      </c>
      <c r="D17" s="10" t="s">
        <v>13</v>
      </c>
      <c r="E17" s="8">
        <v>0</v>
      </c>
      <c r="F17" s="21"/>
      <c r="G17" s="22">
        <f t="shared" ref="G17" si="1">E17*F17</f>
        <v>0</v>
      </c>
    </row>
    <row r="18" spans="1:7" ht="15" x14ac:dyDescent="0.25">
      <c r="B18" s="5"/>
      <c r="C18" s="9"/>
      <c r="D18" s="10"/>
      <c r="E18" s="8"/>
      <c r="F18" s="21"/>
      <c r="G18" s="22"/>
    </row>
    <row r="19" spans="1:7" ht="66" x14ac:dyDescent="0.3">
      <c r="B19" s="5">
        <v>8</v>
      </c>
      <c r="C19" s="9" t="s">
        <v>14</v>
      </c>
      <c r="D19" s="10" t="s">
        <v>26</v>
      </c>
      <c r="E19" s="8">
        <v>55</v>
      </c>
      <c r="F19" s="21"/>
      <c r="G19" s="22">
        <f t="shared" si="0"/>
        <v>0</v>
      </c>
    </row>
    <row r="20" spans="1:7" ht="15" x14ac:dyDescent="0.25">
      <c r="B20" s="5"/>
      <c r="C20" s="9"/>
      <c r="D20" s="10"/>
      <c r="E20" s="8"/>
      <c r="F20" s="21"/>
      <c r="G20" s="22"/>
    </row>
    <row r="21" spans="1:7" ht="52.8" x14ac:dyDescent="0.3">
      <c r="B21" s="5">
        <v>14</v>
      </c>
      <c r="C21" s="9" t="s">
        <v>22</v>
      </c>
      <c r="D21" s="10" t="s">
        <v>13</v>
      </c>
      <c r="E21" s="8">
        <v>3</v>
      </c>
      <c r="F21" s="21"/>
      <c r="G21" s="22">
        <f t="shared" si="0"/>
        <v>0</v>
      </c>
    </row>
    <row r="22" spans="1:7" ht="15.75" thickBot="1" x14ac:dyDescent="0.3">
      <c r="B22" s="5"/>
      <c r="C22" s="9"/>
      <c r="D22" s="10"/>
      <c r="E22" s="8"/>
      <c r="F22" s="21"/>
      <c r="G22" s="22"/>
    </row>
    <row r="23" spans="1:7" ht="16.5" thickBot="1" x14ac:dyDescent="0.3">
      <c r="C23" s="11"/>
      <c r="D23" s="11"/>
      <c r="E23" s="11"/>
      <c r="F23" s="23" t="s">
        <v>23</v>
      </c>
      <c r="G23" s="24">
        <f>SUM(G5:G22)</f>
        <v>0</v>
      </c>
    </row>
    <row r="24" spans="1:7" ht="16.5" thickBot="1" x14ac:dyDescent="0.3">
      <c r="A24" s="12"/>
      <c r="C24" s="13"/>
      <c r="D24" s="11"/>
      <c r="E24" s="11"/>
      <c r="F24" s="23" t="s">
        <v>24</v>
      </c>
      <c r="G24" s="25">
        <f>0.25*G23</f>
        <v>0</v>
      </c>
    </row>
    <row r="25" spans="1:7" ht="18.75" thickBot="1" x14ac:dyDescent="0.3">
      <c r="C25" s="14"/>
      <c r="D25" s="14"/>
      <c r="E25" s="14"/>
      <c r="F25" s="26" t="s">
        <v>25</v>
      </c>
      <c r="G25" s="27">
        <f>G23+G24</f>
        <v>0</v>
      </c>
    </row>
  </sheetData>
  <sheetProtection password="C71F" sheet="1" objects="1" scenarios="1"/>
  <mergeCells count="2">
    <mergeCell ref="C3:G3"/>
    <mergeCell ref="B2:G2"/>
  </mergeCells>
  <pageMargins left="0.9055118110236221" right="0.31496062992125984" top="0.55118110236220474" bottom="0.35433070866141736" header="0.31496062992125984" footer="0.31496062992125984"/>
  <pageSetup paperSize="9" scale="58" orientation="portrait" r:id="rId1"/>
  <headerFooter>
    <oddFooter>&amp;Rstr.&amp;P-/&amp;N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opLeftCell="A19" zoomScale="106" zoomScaleNormal="106" workbookViewId="0">
      <selection activeCell="F22" sqref="F22"/>
    </sheetView>
  </sheetViews>
  <sheetFormatPr defaultRowHeight="14.4" x14ac:dyDescent="0.3"/>
  <cols>
    <col min="1" max="1" width="3.109375" customWidth="1"/>
    <col min="2" max="2" width="4" customWidth="1"/>
    <col min="3" max="3" width="57.44140625" customWidth="1"/>
    <col min="4" max="4" width="8.6640625" customWidth="1"/>
    <col min="5" max="5" width="16.109375" customWidth="1"/>
    <col min="6" max="6" width="16.109375" style="28" customWidth="1"/>
    <col min="7" max="7" width="23.6640625" style="29" bestFit="1" customWidth="1"/>
  </cols>
  <sheetData>
    <row r="2" spans="2:7" ht="15.6" x14ac:dyDescent="0.3">
      <c r="B2" s="39" t="s">
        <v>50</v>
      </c>
      <c r="C2" s="39"/>
      <c r="D2" s="39"/>
      <c r="E2" s="39"/>
      <c r="F2" s="39"/>
      <c r="G2" s="39"/>
    </row>
    <row r="3" spans="2:7" ht="16.2" thickBot="1" x14ac:dyDescent="0.35">
      <c r="B3" s="40"/>
      <c r="C3" s="41" t="s">
        <v>41</v>
      </c>
      <c r="D3" s="41"/>
      <c r="E3" s="41"/>
      <c r="F3" s="41"/>
      <c r="G3" s="41"/>
    </row>
    <row r="4" spans="2:7" x14ac:dyDescent="0.3">
      <c r="B4" s="1" t="s">
        <v>1</v>
      </c>
      <c r="C4" s="2" t="s">
        <v>2</v>
      </c>
      <c r="D4" s="3" t="s">
        <v>3</v>
      </c>
      <c r="E4" s="4" t="s">
        <v>4</v>
      </c>
      <c r="F4" s="19" t="s">
        <v>5</v>
      </c>
      <c r="G4" s="20" t="s">
        <v>6</v>
      </c>
    </row>
    <row r="5" spans="2:7" ht="79.2" x14ac:dyDescent="0.3">
      <c r="B5" s="5">
        <v>1</v>
      </c>
      <c r="C5" s="6" t="s">
        <v>7</v>
      </c>
      <c r="D5" s="7" t="s">
        <v>26</v>
      </c>
      <c r="E5" s="8">
        <v>192</v>
      </c>
      <c r="F5" s="21"/>
      <c r="G5" s="22">
        <f>E5*F5</f>
        <v>0</v>
      </c>
    </row>
    <row r="6" spans="2:7" ht="15" x14ac:dyDescent="0.25">
      <c r="B6" s="5"/>
      <c r="C6" s="6"/>
      <c r="D6" s="7"/>
      <c r="E6" s="8"/>
      <c r="F6" s="21"/>
      <c r="G6" s="22"/>
    </row>
    <row r="7" spans="2:7" ht="171.6" x14ac:dyDescent="0.3">
      <c r="B7" s="5">
        <v>2</v>
      </c>
      <c r="C7" s="6" t="s">
        <v>8</v>
      </c>
      <c r="D7" s="7" t="s">
        <v>27</v>
      </c>
      <c r="E7" s="8">
        <v>14</v>
      </c>
      <c r="F7" s="21"/>
      <c r="G7" s="22">
        <f t="shared" ref="G7:G22" si="0">E7*F7</f>
        <v>0</v>
      </c>
    </row>
    <row r="8" spans="2:7" ht="15" x14ac:dyDescent="0.25">
      <c r="B8" s="5"/>
      <c r="C8" s="6"/>
      <c r="D8" s="7"/>
      <c r="E8" s="8"/>
      <c r="F8" s="21"/>
      <c r="G8" s="22"/>
    </row>
    <row r="9" spans="2:7" ht="132" x14ac:dyDescent="0.3">
      <c r="B9" s="5">
        <v>3</v>
      </c>
      <c r="C9" s="9" t="s">
        <v>10</v>
      </c>
      <c r="D9" s="10" t="s">
        <v>27</v>
      </c>
      <c r="E9" s="8">
        <v>0</v>
      </c>
      <c r="F9" s="21"/>
      <c r="G9" s="22">
        <f t="shared" ref="G9" si="1">E9*F9</f>
        <v>0</v>
      </c>
    </row>
    <row r="10" spans="2:7" ht="15" x14ac:dyDescent="0.25">
      <c r="B10" s="5"/>
      <c r="C10" s="6"/>
      <c r="D10" s="7"/>
      <c r="E10" s="8"/>
      <c r="F10" s="21"/>
      <c r="G10" s="22"/>
    </row>
    <row r="11" spans="2:7" ht="253.2" x14ac:dyDescent="0.3">
      <c r="B11" s="5">
        <v>4</v>
      </c>
      <c r="C11" s="9" t="s">
        <v>36</v>
      </c>
      <c r="D11" s="10" t="s">
        <v>27</v>
      </c>
      <c r="E11" s="8">
        <v>95</v>
      </c>
      <c r="F11" s="21"/>
      <c r="G11" s="22">
        <f t="shared" ref="G11" si="2">E11*F11</f>
        <v>0</v>
      </c>
    </row>
    <row r="12" spans="2:7" ht="15" x14ac:dyDescent="0.25">
      <c r="B12" s="5"/>
      <c r="C12" s="9"/>
      <c r="D12" s="10"/>
      <c r="E12" s="8"/>
      <c r="F12" s="21"/>
      <c r="G12" s="22"/>
    </row>
    <row r="13" spans="2:7" ht="92.4" x14ac:dyDescent="0.3">
      <c r="B13" s="5">
        <v>5</v>
      </c>
      <c r="C13" s="9" t="s">
        <v>11</v>
      </c>
      <c r="D13" s="10" t="s">
        <v>26</v>
      </c>
      <c r="E13" s="8">
        <v>204</v>
      </c>
      <c r="F13" s="21"/>
      <c r="G13" s="22">
        <f t="shared" si="0"/>
        <v>0</v>
      </c>
    </row>
    <row r="14" spans="2:7" ht="15" x14ac:dyDescent="0.25">
      <c r="B14" s="5"/>
      <c r="C14" s="9"/>
      <c r="D14" s="10"/>
      <c r="E14" s="8"/>
      <c r="F14" s="21"/>
      <c r="G14" s="22"/>
    </row>
    <row r="15" spans="2:7" ht="94.8" x14ac:dyDescent="0.3">
      <c r="B15" s="5">
        <v>6</v>
      </c>
      <c r="C15" s="9" t="s">
        <v>39</v>
      </c>
      <c r="D15" s="10" t="s">
        <v>26</v>
      </c>
      <c r="E15" s="8">
        <v>170</v>
      </c>
      <c r="F15" s="21"/>
      <c r="G15" s="22">
        <f t="shared" si="0"/>
        <v>0</v>
      </c>
    </row>
    <row r="16" spans="2:7" ht="15" x14ac:dyDescent="0.25">
      <c r="B16" s="5"/>
      <c r="C16" s="9"/>
      <c r="D16" s="10"/>
      <c r="E16" s="8"/>
      <c r="F16" s="21"/>
      <c r="G16" s="22"/>
    </row>
    <row r="17" spans="1:7" ht="92.4" x14ac:dyDescent="0.3">
      <c r="B17" s="5">
        <v>7</v>
      </c>
      <c r="C17" s="9" t="s">
        <v>12</v>
      </c>
      <c r="D17" s="10" t="s">
        <v>13</v>
      </c>
      <c r="E17" s="8">
        <v>80</v>
      </c>
      <c r="F17" s="21"/>
      <c r="G17" s="22">
        <f t="shared" si="0"/>
        <v>0</v>
      </c>
    </row>
    <row r="18" spans="1:7" ht="15" x14ac:dyDescent="0.25">
      <c r="B18" s="5"/>
      <c r="C18" s="9"/>
      <c r="D18" s="10"/>
      <c r="E18" s="8"/>
      <c r="F18" s="21"/>
      <c r="G18" s="22"/>
    </row>
    <row r="19" spans="1:7" ht="66" x14ac:dyDescent="0.3">
      <c r="B19" s="5">
        <v>8</v>
      </c>
      <c r="C19" s="9" t="s">
        <v>14</v>
      </c>
      <c r="D19" s="10" t="s">
        <v>26</v>
      </c>
      <c r="E19" s="8">
        <v>48</v>
      </c>
      <c r="F19" s="21"/>
      <c r="G19" s="22">
        <f t="shared" si="0"/>
        <v>0</v>
      </c>
    </row>
    <row r="20" spans="1:7" ht="15" x14ac:dyDescent="0.25">
      <c r="B20" s="5"/>
      <c r="C20" s="9"/>
      <c r="D20" s="10"/>
      <c r="E20" s="8"/>
      <c r="F20" s="21"/>
      <c r="G20" s="22"/>
    </row>
    <row r="21" spans="1:7" ht="15" x14ac:dyDescent="0.25">
      <c r="B21" s="5"/>
      <c r="C21" s="9"/>
      <c r="D21" s="10"/>
      <c r="E21" s="8"/>
      <c r="F21" s="21"/>
      <c r="G21" s="22"/>
    </row>
    <row r="22" spans="1:7" ht="52.8" x14ac:dyDescent="0.3">
      <c r="B22" s="5">
        <v>14</v>
      </c>
      <c r="C22" s="9" t="s">
        <v>22</v>
      </c>
      <c r="D22" s="10" t="s">
        <v>13</v>
      </c>
      <c r="E22" s="8">
        <v>6</v>
      </c>
      <c r="F22" s="21"/>
      <c r="G22" s="22">
        <f t="shared" si="0"/>
        <v>0</v>
      </c>
    </row>
    <row r="23" spans="1:7" ht="15.75" thickBot="1" x14ac:dyDescent="0.3">
      <c r="B23" s="5"/>
      <c r="C23" s="9"/>
      <c r="D23" s="10"/>
      <c r="E23" s="8"/>
      <c r="F23" s="21"/>
      <c r="G23" s="22"/>
    </row>
    <row r="24" spans="1:7" ht="16.5" thickBot="1" x14ac:dyDescent="0.3">
      <c r="C24" s="11"/>
      <c r="D24" s="11"/>
      <c r="E24" s="11"/>
      <c r="F24" s="23" t="s">
        <v>23</v>
      </c>
      <c r="G24" s="24">
        <f>SUM(G5:G23)</f>
        <v>0</v>
      </c>
    </row>
    <row r="25" spans="1:7" ht="16.5" thickBot="1" x14ac:dyDescent="0.3">
      <c r="A25" s="12"/>
      <c r="C25" s="13"/>
      <c r="D25" s="11"/>
      <c r="E25" s="11"/>
      <c r="F25" s="23" t="s">
        <v>24</v>
      </c>
      <c r="G25" s="25">
        <f>0.25*G24</f>
        <v>0</v>
      </c>
    </row>
    <row r="26" spans="1:7" ht="18.75" thickBot="1" x14ac:dyDescent="0.3">
      <c r="C26" s="14"/>
      <c r="D26" s="14"/>
      <c r="E26" s="14"/>
      <c r="F26" s="26" t="s">
        <v>25</v>
      </c>
      <c r="G26" s="27">
        <f>G24+G25</f>
        <v>0</v>
      </c>
    </row>
  </sheetData>
  <sheetProtection password="C71F" sheet="1" objects="1" scenarios="1"/>
  <mergeCells count="2">
    <mergeCell ref="C3:G3"/>
    <mergeCell ref="B2:G2"/>
  </mergeCells>
  <pageMargins left="0.9055118110236221" right="0.31496062992125984" top="0.55118110236220474" bottom="0.35433070866141736" header="0.31496062992125984" footer="0.31496062992125984"/>
  <pageSetup paperSize="9" scale="63" orientation="portrait" r:id="rId1"/>
  <headerFooter>
    <oddFooter>&amp;Rstr.&amp;P-/&amp;N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Rekapitulacija</vt:lpstr>
      <vt:lpstr>C 17</vt:lpstr>
      <vt:lpstr>C 17.1</vt:lpstr>
      <vt:lpstr>C 21</vt:lpstr>
      <vt:lpstr>'C 17'!Print_Titles</vt:lpstr>
      <vt:lpstr>'C 17.1'!Print_Titles</vt:lpstr>
      <vt:lpstr>'C 21'!Print_Titles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Niskogradnja-pc</dc:creator>
  <cp:lastModifiedBy>Korisnik</cp:lastModifiedBy>
  <cp:lastPrinted>2023-09-20T12:16:04Z</cp:lastPrinted>
  <dcterms:created xsi:type="dcterms:W3CDTF">2022-02-15T07:34:26Z</dcterms:created>
  <dcterms:modified xsi:type="dcterms:W3CDTF">2023-10-13T08:17:28Z</dcterms:modified>
</cp:coreProperties>
</file>